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47.9\obmen\Шутова\Минэк ГП для исправления\"/>
    </mc:Choice>
  </mc:AlternateContent>
  <bookViews>
    <workbookView xWindow="0" yWindow="0" windowWidth="28800" windowHeight="12135"/>
  </bookViews>
  <sheets>
    <sheet name="2021 год" sheetId="2" r:id="rId1"/>
  </sheets>
  <definedNames>
    <definedName name="Z_0D614595_53F9_42F0_A4E0_949F994386E6_.wvu.Rows" localSheetId="0" hidden="1">'2021 год'!$8:$17</definedName>
    <definedName name="Z_580F9AEE_424D_49DE_90B6_696A3151A8E8_.wvu.PrintTitles" localSheetId="0" hidden="1">'2021 год'!$5:$6</definedName>
    <definedName name="Z_6103918A_80B8_49C8_819B_A8B8D36193C7_.wvu.PrintArea" localSheetId="0" hidden="1">'2021 год'!$A$1:$N$74</definedName>
    <definedName name="Z_7BF04C9A_1986_4609_84F6_D5DDC3916B81_.wvu.PrintTitles" localSheetId="0" hidden="1">'2021 год'!$5:$6</definedName>
    <definedName name="Z_AA590DB0_EFC0_4842_977B_42B7639E0D36_.wvu.PrintArea" localSheetId="0" hidden="1">'2021 год'!$A$1:$N$74</definedName>
    <definedName name="Z_F24CF3E0_74C8_4EB6_A595_F51E10B4D849_.wvu.PrintArea" localSheetId="0" hidden="1">'2021 год'!$A$1:$N$74</definedName>
    <definedName name="Z_F24CF3E0_74C8_4EB6_A595_F51E10B4D849_.wvu.Rows" localSheetId="0" hidden="1">'2021 год'!$8:$17</definedName>
    <definedName name="_xlnm.Print_Titles" localSheetId="0">'2021 год'!$5:$6</definedName>
  </definedNames>
  <calcPr calcId="152511"/>
  <customWorkbookViews>
    <customWorkbookView name="Министерство - Личное представление" guid="{C34BE39E-4564-4B56-8694-47C159AC702C}" mergeInterval="0" personalView="1" maximized="1" windowWidth="1276" windowHeight="816" activeSheetId="1"/>
    <customWorkbookView name="108-pezenkov - Личное представление" guid="{AA590DB0-EFC0-4842-977B-42B7639E0D36}" mergeInterval="0" personalView="1" maximized="1" xWindow="1" yWindow="1" windowWidth="1280" windowHeight="804" activeSheetId="1"/>
    <customWorkbookView name="Админ - Личное представление" guid="{F24CF3E0-74C8-4EB6-A595-F51E10B4D849}" mergeInterval="0" personalView="1" maximized="1" xWindow="1" yWindow="1" windowWidth="1280" windowHeight="759" activeSheetId="1"/>
    <customWorkbookView name="user - Личное представление" guid="{580F9AEE-424D-49DE-90B6-696A3151A8E8}" mergeInterval="0" personalView="1" maximized="1" windowWidth="1276" windowHeight="799" activeSheetId="1"/>
    <customWorkbookView name="111-new - Личное представление" guid="{0D614595-53F9-42F0-A4E0-949F994386E6}" mergeInterval="0" personalView="1" maximized="1" xWindow="1" yWindow="1" windowWidth="1600" windowHeight="680" activeSheetId="1"/>
    <customWorkbookView name="zigmund - Личное представление" guid="{1ECCAEFC-72C9-4F92-81F0-1679E8B24A05}" mergeInterval="0" personalView="1" maximized="1" xWindow="1" yWindow="1" windowWidth="1600" windowHeight="680" activeSheetId="1"/>
    <customWorkbookView name="107-perenkova - Личное представление" guid="{7BF04C9A-1986-4609-84F6-D5DDC3916B81}" mergeInterval="0" personalView="1" maximized="1" windowWidth="1276" windowHeight="859" activeSheetId="1"/>
    <customWorkbookView name="yhfgj - Личное представление" guid="{6103918A-80B8-49C8-819B-A8B8D36193C7}" mergeInterval="0" personalView="1" maximized="1" xWindow="1" yWindow="1" windowWidth="1600" windowHeight="680" activeSheetId="1"/>
    <customWorkbookView name="Ира - Личное представление" guid="{91BFBFD4-79CD-40C9-B7A6-6614E1D1B7A7}" mergeInterval="0" personalView="1" maximized="1" windowWidth="1276" windowHeight="847" activeSheetId="1" showComments="commIndAndComment"/>
    <customWorkbookView name="пользователь - Личное представление" guid="{9F01C457-04D0-45B2-BA43-300B28631280}" mergeInterval="0" personalView="1" maximized="1" xWindow="1" yWindow="1" windowWidth="1228" windowHeight="755" activeSheetId="1"/>
    <customWorkbookView name="mono10 - Личное представление" guid="{AEB6C6E1-062D-47F1-BDA5-F88DA6490B7D}" mergeInterval="0" personalView="1" maximized="1" xWindow="1" yWindow="1" windowWidth="1557" windowHeight="674" activeSheetId="1"/>
  </customWorkbookViews>
</workbook>
</file>

<file path=xl/calcChain.xml><?xml version="1.0" encoding="utf-8"?>
<calcChain xmlns="http://schemas.openxmlformats.org/spreadsheetml/2006/main">
  <c r="G58" i="2" l="1"/>
  <c r="O25" i="2" l="1"/>
  <c r="J10" i="2"/>
  <c r="G10" i="2"/>
  <c r="O15" i="2"/>
  <c r="O20" i="2"/>
  <c r="J28" i="2"/>
  <c r="O28" i="2"/>
  <c r="G28" i="2"/>
  <c r="J23" i="2"/>
  <c r="G23" i="2"/>
  <c r="O23" i="2" s="1"/>
  <c r="J53" i="2"/>
  <c r="G53" i="2"/>
  <c r="I57" i="2"/>
  <c r="H57" i="2"/>
  <c r="I56" i="2"/>
  <c r="H56" i="2"/>
  <c r="I55" i="2"/>
  <c r="H55" i="2"/>
  <c r="H54" i="2"/>
  <c r="I47" i="2"/>
  <c r="H47" i="2"/>
  <c r="I46" i="2"/>
  <c r="H46" i="2"/>
  <c r="I45" i="2"/>
  <c r="H45" i="2"/>
  <c r="I37" i="2"/>
  <c r="H37" i="2"/>
  <c r="I36" i="2"/>
  <c r="H36" i="2"/>
  <c r="I35" i="2"/>
  <c r="H35" i="2"/>
  <c r="I32" i="2"/>
  <c r="H32" i="2"/>
  <c r="I31" i="2"/>
  <c r="H31" i="2"/>
  <c r="J63" i="2"/>
  <c r="I63" i="2"/>
  <c r="H63" i="2"/>
  <c r="G63" i="2"/>
  <c r="O40" i="2"/>
  <c r="J9" i="2"/>
  <c r="G9" i="2"/>
  <c r="O70" i="2"/>
  <c r="O69" i="2"/>
  <c r="J68" i="2"/>
  <c r="G68" i="2"/>
  <c r="O59" i="2"/>
  <c r="J58" i="2"/>
  <c r="O58" i="2"/>
  <c r="O54" i="2"/>
  <c r="O51" i="2"/>
  <c r="O50" i="2"/>
  <c r="O49" i="2"/>
  <c r="G48" i="2"/>
  <c r="O44" i="2"/>
  <c r="J38" i="2"/>
  <c r="O41" i="2"/>
  <c r="O39" i="2"/>
  <c r="O34" i="2"/>
  <c r="O29" i="2"/>
  <c r="O24" i="2"/>
  <c r="O19" i="2"/>
  <c r="O14" i="2"/>
  <c r="I44" i="2"/>
  <c r="I68" i="2"/>
  <c r="I58" i="2"/>
  <c r="I22" i="2"/>
  <c r="H68" i="2"/>
  <c r="H58" i="2"/>
  <c r="H25" i="2"/>
  <c r="H19" i="2"/>
  <c r="H9" i="2" s="1"/>
  <c r="I19" i="2"/>
  <c r="I18" i="2" s="1"/>
  <c r="I17" i="2"/>
  <c r="I12" i="2" s="1"/>
  <c r="H30" i="2"/>
  <c r="H15" i="2"/>
  <c r="I29" i="2"/>
  <c r="I28" i="2" s="1"/>
  <c r="I21" i="2"/>
  <c r="I20" i="2"/>
  <c r="G13" i="2"/>
  <c r="G43" i="2"/>
  <c r="H42" i="2"/>
  <c r="H27" i="2"/>
  <c r="H41" i="2"/>
  <c r="I54" i="2"/>
  <c r="I52" i="2"/>
  <c r="I40" i="2"/>
  <c r="H24" i="2"/>
  <c r="H23" i="2" s="1"/>
  <c r="H40" i="2"/>
  <c r="H51" i="2"/>
  <c r="I24" i="2"/>
  <c r="I9" i="2" s="1"/>
  <c r="I42" i="2"/>
  <c r="G38" i="2"/>
  <c r="H21" i="2"/>
  <c r="H20" i="2"/>
  <c r="H10" i="2" s="1"/>
  <c r="H22" i="2"/>
  <c r="H18" i="2"/>
  <c r="I25" i="2"/>
  <c r="I51" i="2"/>
  <c r="I49" i="2"/>
  <c r="I48" i="2" s="1"/>
  <c r="H34" i="2"/>
  <c r="I27" i="2"/>
  <c r="I41" i="2"/>
  <c r="I43" i="2"/>
  <c r="I30" i="2"/>
  <c r="I26" i="2"/>
  <c r="I15" i="2"/>
  <c r="I10" i="2" s="1"/>
  <c r="I16" i="2"/>
  <c r="I11" i="2" s="1"/>
  <c r="H16" i="2"/>
  <c r="H17" i="2"/>
  <c r="H12" i="2" s="1"/>
  <c r="J13" i="2"/>
  <c r="H33" i="2"/>
  <c r="H14" i="2"/>
  <c r="H13" i="2" s="1"/>
  <c r="I50" i="2"/>
  <c r="H50" i="2"/>
  <c r="J43" i="2"/>
  <c r="O43" i="2" s="1"/>
  <c r="I34" i="2"/>
  <c r="H29" i="2"/>
  <c r="H28" i="2" s="1"/>
  <c r="H26" i="2"/>
  <c r="G18" i="2"/>
  <c r="H39" i="2"/>
  <c r="H38" i="2" s="1"/>
  <c r="H44" i="2"/>
  <c r="H43" i="2"/>
  <c r="I14" i="2"/>
  <c r="I13" i="2" s="1"/>
  <c r="I53" i="2"/>
  <c r="H53" i="2"/>
  <c r="G33" i="2"/>
  <c r="I39" i="2"/>
  <c r="I38" i="2"/>
  <c r="H49" i="2"/>
  <c r="J18" i="2"/>
  <c r="J11" i="2"/>
  <c r="O11" i="2" s="1"/>
  <c r="H11" i="2"/>
  <c r="G12" i="2"/>
  <c r="I33" i="2"/>
  <c r="J33" i="2"/>
  <c r="G11" i="2"/>
  <c r="H48" i="2"/>
  <c r="J48" i="2"/>
  <c r="O48" i="2" s="1"/>
  <c r="J12" i="2"/>
  <c r="O53" i="2"/>
  <c r="O33" i="2" l="1"/>
  <c r="O10" i="2"/>
  <c r="O68" i="2"/>
  <c r="O38" i="2"/>
  <c r="O9" i="2"/>
  <c r="G8" i="2"/>
  <c r="O18" i="2"/>
  <c r="O13" i="2"/>
  <c r="H8" i="2"/>
  <c r="I8" i="2"/>
  <c r="I23" i="2"/>
  <c r="J8" i="2"/>
  <c r="O8" i="2" s="1"/>
</calcChain>
</file>

<file path=xl/sharedStrings.xml><?xml version="1.0" encoding="utf-8"?>
<sst xmlns="http://schemas.openxmlformats.org/spreadsheetml/2006/main" count="123" uniqueCount="55">
  <si>
    <t>Федеральный бюджет</t>
  </si>
  <si>
    <t>Местный бюджет</t>
  </si>
  <si>
    <t>Прочие источники</t>
  </si>
  <si>
    <t>Х</t>
  </si>
  <si>
    <t>Подпрограмма 10</t>
  </si>
  <si>
    <t xml:space="preserve"> "Развитие молодежной политики"</t>
  </si>
  <si>
    <t>X</t>
  </si>
  <si>
    <t>Категория расходов (капитальные вложения, НИОКР и прочие расходы)</t>
  </si>
  <si>
    <t>Сроки выполнения</t>
  </si>
  <si>
    <t>Предельные объемы финансирования на отчетный год, тыс. руб.</t>
  </si>
  <si>
    <t>Причины неисполнения финансирования</t>
  </si>
  <si>
    <t>Непосредственные результаты реализации мероприятий</t>
  </si>
  <si>
    <t>предусмотренные в утвержденной программе</t>
  </si>
  <si>
    <t>фактически достигнутые (по итогам каждого квартала)</t>
  </si>
  <si>
    <t>Причины неисполнения</t>
  </si>
  <si>
    <t>Всего, в т.ч.:</t>
  </si>
  <si>
    <t>Областной бюджет</t>
  </si>
  <si>
    <t xml:space="preserve"> </t>
  </si>
  <si>
    <t>МОНО</t>
  </si>
  <si>
    <t>Раздел 1. Результаты использования бюджетных ассигнований областного бюджета и иных средств на реализацию мероприятий государственной программы</t>
  </si>
  <si>
    <t>Наименование государственной программы, подпрограммы государственной программы</t>
  </si>
  <si>
    <t xml:space="preserve">Государственная программа </t>
  </si>
  <si>
    <t xml:space="preserve">  "Развитие образования Нижегородской области"</t>
  </si>
  <si>
    <t>Статус</t>
  </si>
  <si>
    <t>Ответственный исполнитель, соисполнители, заказчик-координатор</t>
  </si>
  <si>
    <t xml:space="preserve">Подпрограмма 1 </t>
  </si>
  <si>
    <t xml:space="preserve">Охват детей-сирот и детей, оставшихся без попечения родителей, областными мероприятиями, %
100
</t>
  </si>
  <si>
    <t>Таблица 1.2. Информация о расходах областного и местных бюджетов Нижегородской области, федерального бюджета, а также средств юридических лиц  на реализацию государственной программы Нижегородской области</t>
  </si>
  <si>
    <t>Таблица 1.2.</t>
  </si>
  <si>
    <t>Источники ресурсного обеспечения</t>
  </si>
  <si>
    <t>План</t>
  </si>
  <si>
    <t>Фактические расходы</t>
  </si>
  <si>
    <t>Степень исполнения,                   %</t>
  </si>
  <si>
    <t xml:space="preserve"> "Развитие дополнительного образования и воспитания детей и молодежи"</t>
  </si>
  <si>
    <t xml:space="preserve">Подпрограмма 2 </t>
  </si>
  <si>
    <t xml:space="preserve">Подпрограмма 3 </t>
  </si>
  <si>
    <t>"Развитие профессионального образования"</t>
  </si>
  <si>
    <t>"Развитие общего образования"</t>
  </si>
  <si>
    <t xml:space="preserve">Подпрограмма 4 </t>
  </si>
  <si>
    <t>"Развитие системы оценки качества образования и информационной прозрачности системы образования"</t>
  </si>
  <si>
    <t xml:space="preserve">Подпрограмма 5 </t>
  </si>
  <si>
    <t>"Патриотическое воспитание и подготовка граждан в Нижегородской области к военной службе"</t>
  </si>
  <si>
    <t>Подпрограмма 6</t>
  </si>
  <si>
    <t xml:space="preserve"> "Ресурсное обеспечение сферы образования в Нижегородской области"</t>
  </si>
  <si>
    <t xml:space="preserve">Подпрограмма 7 </t>
  </si>
  <si>
    <t>"Создание семейных детских садов и учительских домов в Нижегородской области на 2015 - 2020 годы и на период до 2022 года"</t>
  </si>
  <si>
    <t xml:space="preserve">Подпрограмма 8 
</t>
  </si>
  <si>
    <t>"Ликвидация очередности в дошкольных образовательных организациях Нижегородской области детей в возрасте 3 - 7 лет в 2015 году и на период до 2023 года"</t>
  </si>
  <si>
    <t>Подпрограмма 9</t>
  </si>
  <si>
    <t xml:space="preserve"> "Социально-правовая защита детей в Нижегородской области"</t>
  </si>
  <si>
    <t xml:space="preserve">Подпрограмма 11 </t>
  </si>
  <si>
    <t>"Обеспечение реализации государственной программы"</t>
  </si>
  <si>
    <t>прочие расходы</t>
  </si>
  <si>
    <t>Подпрограмма 12</t>
  </si>
  <si>
    <t>"Энергосбережение и повышение эффективности государственными образовательными организациями Нижегородской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</si>
</sst>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0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1" xfId="0" applyBorder="1"/>
    <xf numFmtId="0" fontId="0" fillId="0" borderId="2" xfId="0" applyBorder="1" applyAlignment="1">
      <alignment horizontal="center" vertical="top" wrapText="1"/>
    </xf>
    <xf numFmtId="0" fontId="3" fillId="0" borderId="0" xfId="0" applyFont="1"/>
    <xf numFmtId="0" fontId="5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0" fillId="3" borderId="3" xfId="0" applyNumberForma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165" fontId="0" fillId="4" borderId="3" xfId="0" applyNumberForma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165" fontId="0" fillId="6" borderId="3" xfId="0" applyNumberFormat="1" applyFill="1" applyBorder="1" applyAlignment="1">
      <alignment horizontal="center" vertical="center"/>
    </xf>
    <xf numFmtId="165" fontId="3" fillId="6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164" fontId="7" fillId="6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3" xfId="0" applyFill="1" applyBorder="1" applyAlignment="1"/>
    <xf numFmtId="9" fontId="8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tabSelected="1" zoomScale="90" zoomScaleNormal="90" zoomScaleSheetLayoutView="70" workbookViewId="0">
      <selection activeCell="G69" sqref="G69:G70"/>
    </sheetView>
  </sheetViews>
  <sheetFormatPr defaultRowHeight="12.75" x14ac:dyDescent="0.2"/>
  <cols>
    <col min="1" max="1" width="27.42578125" customWidth="1"/>
    <col min="2" max="2" width="31.5703125" style="1" customWidth="1"/>
    <col min="3" max="3" width="10.5703125" hidden="1" customWidth="1"/>
    <col min="4" max="4" width="7.28515625" hidden="1" customWidth="1"/>
    <col min="5" max="5" width="16.5703125" hidden="1" customWidth="1"/>
    <col min="6" max="6" width="21.7109375" style="6" customWidth="1"/>
    <col min="7" max="7" width="16.140625" style="1" customWidth="1"/>
    <col min="8" max="8" width="14.85546875" style="1" hidden="1" customWidth="1"/>
    <col min="9" max="9" width="15.140625" style="1" hidden="1" customWidth="1"/>
    <col min="10" max="10" width="17.7109375" style="1" customWidth="1"/>
    <col min="11" max="11" width="16.85546875" hidden="1" customWidth="1"/>
    <col min="12" max="12" width="12.140625" hidden="1" customWidth="1"/>
    <col min="13" max="13" width="10" hidden="1" customWidth="1"/>
    <col min="14" max="14" width="10.85546875" hidden="1" customWidth="1"/>
    <col min="15" max="15" width="14.42578125" customWidth="1"/>
    <col min="16" max="16" width="10.140625" bestFit="1" customWidth="1"/>
    <col min="17" max="17" width="17.42578125" customWidth="1"/>
  </cols>
  <sheetData>
    <row r="1" spans="1:18" x14ac:dyDescent="0.2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8" ht="33" customHeight="1" x14ac:dyDescent="0.2">
      <c r="A2" s="77" t="s">
        <v>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8"/>
    </row>
    <row r="3" spans="1:18" ht="36" customHeight="1" x14ac:dyDescent="0.2">
      <c r="A3" s="77" t="s">
        <v>27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8"/>
    </row>
    <row r="4" spans="1:18" ht="13.5" thickBot="1" x14ac:dyDescent="0.25">
      <c r="A4" s="10"/>
      <c r="B4" s="11"/>
      <c r="C4" s="10"/>
      <c r="D4" s="10"/>
      <c r="E4" s="10"/>
      <c r="F4" s="12"/>
      <c r="G4" s="11"/>
      <c r="H4" s="11"/>
      <c r="I4" s="11"/>
      <c r="K4" s="10"/>
      <c r="L4" s="10"/>
      <c r="M4" s="10"/>
      <c r="N4" s="10"/>
      <c r="O4" s="11" t="s">
        <v>28</v>
      </c>
    </row>
    <row r="5" spans="1:18" ht="31.15" customHeight="1" x14ac:dyDescent="0.2">
      <c r="A5" s="79" t="s">
        <v>23</v>
      </c>
      <c r="B5" s="67" t="s">
        <v>20</v>
      </c>
      <c r="C5" s="67" t="s">
        <v>7</v>
      </c>
      <c r="D5" s="67" t="s">
        <v>8</v>
      </c>
      <c r="E5" s="67" t="s">
        <v>24</v>
      </c>
      <c r="F5" s="75" t="s">
        <v>29</v>
      </c>
      <c r="G5" s="70" t="s">
        <v>30</v>
      </c>
      <c r="H5" s="70" t="s">
        <v>31</v>
      </c>
      <c r="I5" s="13"/>
      <c r="J5" s="70" t="s">
        <v>31</v>
      </c>
      <c r="K5" s="72" t="s">
        <v>10</v>
      </c>
      <c r="L5" s="73" t="s">
        <v>11</v>
      </c>
      <c r="M5" s="73"/>
      <c r="N5" s="74"/>
      <c r="O5" s="64" t="s">
        <v>32</v>
      </c>
    </row>
    <row r="6" spans="1:18" s="5" customFormat="1" ht="28.5" customHeight="1" x14ac:dyDescent="0.2">
      <c r="A6" s="80"/>
      <c r="B6" s="68"/>
      <c r="C6" s="68"/>
      <c r="D6" s="68"/>
      <c r="E6" s="68"/>
      <c r="F6" s="76"/>
      <c r="G6" s="71"/>
      <c r="H6" s="71"/>
      <c r="I6" s="16" t="s">
        <v>9</v>
      </c>
      <c r="J6" s="71"/>
      <c r="K6" s="68"/>
      <c r="L6" s="9" t="s">
        <v>12</v>
      </c>
      <c r="M6" s="9" t="s">
        <v>13</v>
      </c>
      <c r="N6" s="17" t="s">
        <v>14</v>
      </c>
      <c r="O6" s="58"/>
      <c r="R6"/>
    </row>
    <row r="7" spans="1:18" s="5" customFormat="1" ht="15.75" customHeight="1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4">
        <v>3</v>
      </c>
      <c r="G7" s="13">
        <v>4</v>
      </c>
      <c r="H7" s="13">
        <v>8</v>
      </c>
      <c r="I7" s="13">
        <v>9</v>
      </c>
      <c r="J7" s="13">
        <v>5</v>
      </c>
      <c r="K7" s="13">
        <v>11</v>
      </c>
      <c r="L7" s="13">
        <v>12</v>
      </c>
      <c r="M7" s="13">
        <v>13</v>
      </c>
      <c r="N7" s="13">
        <v>14</v>
      </c>
      <c r="O7" s="18">
        <v>6</v>
      </c>
    </row>
    <row r="8" spans="1:18" ht="20.25" customHeight="1" x14ac:dyDescent="0.2">
      <c r="A8" s="56" t="s">
        <v>21</v>
      </c>
      <c r="B8" s="56" t="s">
        <v>22</v>
      </c>
      <c r="C8" s="8"/>
      <c r="D8" s="8"/>
      <c r="E8" s="8"/>
      <c r="F8" s="20" t="s">
        <v>15</v>
      </c>
      <c r="G8" s="34">
        <f>G9+G10+G11+G12</f>
        <v>50846717.79999999</v>
      </c>
      <c r="H8" s="34" t="e">
        <f t="shared" ref="H8:I12" si="0">H13+H18+H23+H28+H33+H38+H43+H48+H53+H68</f>
        <v>#REF!</v>
      </c>
      <c r="I8" s="34" t="e">
        <f t="shared" si="0"/>
        <v>#REF!</v>
      </c>
      <c r="J8" s="34">
        <f>J9+J10+J11+J12</f>
        <v>49372563.777899988</v>
      </c>
      <c r="K8" s="63"/>
      <c r="L8" s="63" t="s">
        <v>3</v>
      </c>
      <c r="M8" s="63" t="s">
        <v>3</v>
      </c>
      <c r="N8" s="63" t="s">
        <v>3</v>
      </c>
      <c r="O8" s="21">
        <f>J8/G8</f>
        <v>0.97100788239865499</v>
      </c>
    </row>
    <row r="9" spans="1:18" ht="20.25" customHeight="1" x14ac:dyDescent="0.2">
      <c r="A9" s="59"/>
      <c r="B9" s="59"/>
      <c r="C9" s="8"/>
      <c r="D9" s="8"/>
      <c r="E9" s="8"/>
      <c r="F9" s="20" t="s">
        <v>16</v>
      </c>
      <c r="G9" s="35">
        <f>G14+G19+G24+G29+G34+G39+G44+G49+G54+G59+G69</f>
        <v>45324945.399999991</v>
      </c>
      <c r="H9" s="35" t="e">
        <f t="shared" si="0"/>
        <v>#REF!</v>
      </c>
      <c r="I9" s="35" t="e">
        <f t="shared" si="0"/>
        <v>#REF!</v>
      </c>
      <c r="J9" s="35">
        <f>J14+J19+J24+J29+J34+J39+J44+J49+J54+J59+J69</f>
        <v>44082180.723159991</v>
      </c>
      <c r="K9" s="63"/>
      <c r="L9" s="63"/>
      <c r="M9" s="63"/>
      <c r="N9" s="63"/>
      <c r="O9" s="28">
        <f t="shared" ref="O9:O14" si="1">J9/G9</f>
        <v>0.97258100002388526</v>
      </c>
    </row>
    <row r="10" spans="1:18" ht="21.75" customHeight="1" x14ac:dyDescent="0.2">
      <c r="A10" s="59"/>
      <c r="B10" s="59"/>
      <c r="C10" s="8"/>
      <c r="D10" s="8"/>
      <c r="E10" s="8"/>
      <c r="F10" s="20" t="s">
        <v>0</v>
      </c>
      <c r="G10" s="36">
        <f>G15+G20+G25+G30+G35+G40+G45+G50+G55+G60+G65+G70</f>
        <v>5463550.5999999996</v>
      </c>
      <c r="H10" s="36" t="e">
        <f t="shared" si="0"/>
        <v>#REF!</v>
      </c>
      <c r="I10" s="36" t="e">
        <f t="shared" si="0"/>
        <v>#REF!</v>
      </c>
      <c r="J10" s="36">
        <f>J15+J20+J25+J30+J35+J40+J45+J50+J55+J60+J65+J70</f>
        <v>5243784.1447399994</v>
      </c>
      <c r="K10" s="63"/>
      <c r="L10" s="63"/>
      <c r="M10" s="63"/>
      <c r="N10" s="63"/>
      <c r="O10" s="27">
        <f t="shared" si="1"/>
        <v>0.95977589092704652</v>
      </c>
    </row>
    <row r="11" spans="1:18" ht="20.25" customHeight="1" x14ac:dyDescent="0.2">
      <c r="A11" s="59"/>
      <c r="B11" s="59"/>
      <c r="C11" s="8"/>
      <c r="D11" s="8"/>
      <c r="E11" s="8"/>
      <c r="F11" s="20" t="s">
        <v>1</v>
      </c>
      <c r="G11" s="37">
        <f>G16+G21+G26+G31+G36+G41+G46+G51+G56+G71</f>
        <v>58221.8</v>
      </c>
      <c r="H11" s="37" t="e">
        <f t="shared" si="0"/>
        <v>#REF!</v>
      </c>
      <c r="I11" s="37" t="e">
        <f t="shared" si="0"/>
        <v>#REF!</v>
      </c>
      <c r="J11" s="37">
        <f>J16+J21+J26+J31+J36+J41+J46+J51+J56+J71</f>
        <v>46598.91</v>
      </c>
      <c r="K11" s="63"/>
      <c r="L11" s="63"/>
      <c r="M11" s="63"/>
      <c r="N11" s="63"/>
      <c r="O11" s="33">
        <f t="shared" si="1"/>
        <v>0.80036876221621456</v>
      </c>
      <c r="P11" s="43"/>
    </row>
    <row r="12" spans="1:18" ht="20.25" customHeight="1" x14ac:dyDescent="0.2">
      <c r="A12" s="59"/>
      <c r="B12" s="59"/>
      <c r="C12" s="8"/>
      <c r="D12" s="8"/>
      <c r="E12" s="8"/>
      <c r="F12" s="20" t="s">
        <v>2</v>
      </c>
      <c r="G12" s="38">
        <f>G17+G22+G27+G32+G37+G42+G47+G52+G57+G72</f>
        <v>0</v>
      </c>
      <c r="H12" s="38" t="e">
        <f t="shared" si="0"/>
        <v>#REF!</v>
      </c>
      <c r="I12" s="38" t="e">
        <f t="shared" si="0"/>
        <v>#REF!</v>
      </c>
      <c r="J12" s="38">
        <f>J17+J22+J27+J32+J37+J42+J47+J52+J57+J72</f>
        <v>0</v>
      </c>
      <c r="K12" s="63"/>
      <c r="L12" s="63"/>
      <c r="M12" s="63"/>
      <c r="N12" s="63"/>
      <c r="O12" s="22">
        <v>0</v>
      </c>
      <c r="P12" s="43"/>
    </row>
    <row r="13" spans="1:18" ht="20.25" customHeight="1" x14ac:dyDescent="0.2">
      <c r="A13" s="60" t="s">
        <v>25</v>
      </c>
      <c r="B13" s="65" t="s">
        <v>37</v>
      </c>
      <c r="C13" s="8"/>
      <c r="D13" s="8"/>
      <c r="E13" s="8"/>
      <c r="F13" s="20" t="s">
        <v>15</v>
      </c>
      <c r="G13" s="39">
        <f>SUM(G14:G17)</f>
        <v>37687934.199999996</v>
      </c>
      <c r="H13" s="39" t="e">
        <f>SUM(H14:H17)</f>
        <v>#REF!</v>
      </c>
      <c r="I13" s="39" t="e">
        <f>SUM(I14:I17)</f>
        <v>#REF!</v>
      </c>
      <c r="J13" s="39">
        <f>SUM(J14:J17)</f>
        <v>37377176.709339999</v>
      </c>
      <c r="K13" s="47"/>
      <c r="L13" s="47" t="s">
        <v>3</v>
      </c>
      <c r="M13" s="47" t="s">
        <v>3</v>
      </c>
      <c r="N13" s="47" t="s">
        <v>3</v>
      </c>
      <c r="O13" s="22">
        <f t="shared" si="1"/>
        <v>0.99175445677094187</v>
      </c>
      <c r="P13" s="43"/>
    </row>
    <row r="14" spans="1:18" ht="21" customHeight="1" x14ac:dyDescent="0.2">
      <c r="A14" s="61"/>
      <c r="B14" s="66"/>
      <c r="C14" s="8"/>
      <c r="D14" s="8"/>
      <c r="E14" s="8"/>
      <c r="F14" s="19" t="s">
        <v>16</v>
      </c>
      <c r="G14" s="26">
        <v>35109364.399999999</v>
      </c>
      <c r="H14" s="26" t="e">
        <f>#REF!+#REF!+#REF!+#REF!+#REF!+#REF!+#REF!+#REF!</f>
        <v>#REF!</v>
      </c>
      <c r="I14" s="26" t="e">
        <f>#REF!+#REF!+#REF!+#REF!+#REF!+#REF!+#REF!+#REF!</f>
        <v>#REF!</v>
      </c>
      <c r="J14" s="26">
        <v>35004441.140000001</v>
      </c>
      <c r="K14" s="47"/>
      <c r="L14" s="47"/>
      <c r="M14" s="47"/>
      <c r="N14" s="47"/>
      <c r="O14" s="29">
        <f t="shared" si="1"/>
        <v>0.99701153063312087</v>
      </c>
      <c r="P14" s="43"/>
    </row>
    <row r="15" spans="1:18" ht="21.75" customHeight="1" x14ac:dyDescent="0.2">
      <c r="A15" s="61"/>
      <c r="B15" s="66"/>
      <c r="C15" s="8"/>
      <c r="D15" s="8"/>
      <c r="E15" s="8"/>
      <c r="F15" s="19" t="s">
        <v>0</v>
      </c>
      <c r="G15" s="40">
        <v>2578569.7999999998</v>
      </c>
      <c r="H15" s="40" t="e">
        <f>#REF!+#REF!+#REF!+#REF!+#REF!+#REF!+#REF!+#REF!</f>
        <v>#REF!</v>
      </c>
      <c r="I15" s="40" t="e">
        <f>#REF!+#REF!+#REF!+#REF!+#REF!+#REF!+#REF!+#REF!</f>
        <v>#REF!</v>
      </c>
      <c r="J15" s="40">
        <v>2372735.5693399999</v>
      </c>
      <c r="K15" s="47"/>
      <c r="L15" s="47"/>
      <c r="M15" s="47"/>
      <c r="N15" s="47"/>
      <c r="O15" s="30">
        <f>J15/G15</f>
        <v>0.92017504018700602</v>
      </c>
      <c r="P15" s="43"/>
    </row>
    <row r="16" spans="1:18" ht="19.5" customHeight="1" x14ac:dyDescent="0.2">
      <c r="A16" s="61"/>
      <c r="B16" s="66"/>
      <c r="C16" s="8"/>
      <c r="D16" s="8"/>
      <c r="E16" s="8"/>
      <c r="F16" s="19" t="s">
        <v>1</v>
      </c>
      <c r="G16" s="41">
        <v>0</v>
      </c>
      <c r="H16" s="41" t="e">
        <f>#REF!+#REF!+#REF!+#REF!+#REF!+#REF!+#REF!+#REF!</f>
        <v>#REF!</v>
      </c>
      <c r="I16" s="41" t="e">
        <f>#REF!+#REF!+#REF!+#REF!+#REF!+#REF!+#REF!+#REF!</f>
        <v>#REF!</v>
      </c>
      <c r="J16" s="41">
        <v>0</v>
      </c>
      <c r="K16" s="47"/>
      <c r="L16" s="47"/>
      <c r="M16" s="47"/>
      <c r="N16" s="47"/>
      <c r="O16" s="23">
        <v>0</v>
      </c>
      <c r="P16" s="43"/>
    </row>
    <row r="17" spans="1:16" ht="19.5" customHeight="1" x14ac:dyDescent="0.2">
      <c r="A17" s="61"/>
      <c r="B17" s="66"/>
      <c r="C17" s="8"/>
      <c r="D17" s="8"/>
      <c r="E17" s="8"/>
      <c r="F17" s="19" t="s">
        <v>2</v>
      </c>
      <c r="G17" s="41">
        <v>0</v>
      </c>
      <c r="H17" s="41" t="e">
        <f>#REF!+#REF!+#REF!+#REF!+#REF!+#REF!+#REF!+#REF!</f>
        <v>#REF!</v>
      </c>
      <c r="I17" s="41" t="e">
        <f>#REF!+#REF!+#REF!+#REF!+#REF!+#REF!+#REF!+#REF!</f>
        <v>#REF!</v>
      </c>
      <c r="J17" s="41">
        <v>0</v>
      </c>
      <c r="K17" s="47"/>
      <c r="L17" s="47"/>
      <c r="M17" s="47"/>
      <c r="N17" s="47"/>
      <c r="O17" s="23">
        <v>0</v>
      </c>
      <c r="P17" s="43"/>
    </row>
    <row r="18" spans="1:16" ht="20.25" customHeight="1" x14ac:dyDescent="0.2">
      <c r="A18" s="48" t="s">
        <v>34</v>
      </c>
      <c r="B18" s="56" t="s">
        <v>33</v>
      </c>
      <c r="C18" s="7"/>
      <c r="D18" s="7"/>
      <c r="E18" s="7"/>
      <c r="F18" s="20" t="s">
        <v>15</v>
      </c>
      <c r="G18" s="39">
        <f>SUM(G19:G22)</f>
        <v>1081205.8</v>
      </c>
      <c r="H18" s="39" t="e">
        <f>SUM(H19:H22)</f>
        <v>#REF!</v>
      </c>
      <c r="I18" s="39" t="e">
        <f>SUM(I19:I22)</f>
        <v>#REF!</v>
      </c>
      <c r="J18" s="39">
        <f>SUM(J19:J22)</f>
        <v>1081682.8400000001</v>
      </c>
      <c r="K18" s="47"/>
      <c r="L18" s="47" t="s">
        <v>6</v>
      </c>
      <c r="M18" s="47"/>
      <c r="N18" s="47"/>
      <c r="O18" s="22">
        <f>J18/G18</f>
        <v>1.0004412110996814</v>
      </c>
      <c r="P18" s="43"/>
    </row>
    <row r="19" spans="1:16" ht="20.25" customHeight="1" x14ac:dyDescent="0.2">
      <c r="A19" s="49"/>
      <c r="B19" s="58"/>
      <c r="C19" s="7"/>
      <c r="D19" s="7"/>
      <c r="E19" s="7"/>
      <c r="F19" s="19" t="s">
        <v>16</v>
      </c>
      <c r="G19" s="26">
        <v>939113.2</v>
      </c>
      <c r="H19" s="26" t="e">
        <f>#REF!+#REF!+#REF!+#REF!+#REF!+#REF!+#REF!+#REF!+#REF!+#REF!+#REF!+#REF!+#REF!</f>
        <v>#REF!</v>
      </c>
      <c r="I19" s="26" t="e">
        <f>#REF!+#REF!+#REF!+#REF!+#REF!+#REF!+#REF!+#REF!+#REF!+#REF!+#REF!+#REF!+#REF!</f>
        <v>#REF!</v>
      </c>
      <c r="J19" s="26">
        <v>939590.24</v>
      </c>
      <c r="K19" s="47"/>
      <c r="L19" s="47"/>
      <c r="M19" s="47"/>
      <c r="N19" s="47"/>
      <c r="O19" s="29">
        <f>J19/G19</f>
        <v>1.0005079685814235</v>
      </c>
      <c r="P19" s="43"/>
    </row>
    <row r="20" spans="1:16" ht="22.5" customHeight="1" x14ac:dyDescent="0.2">
      <c r="A20" s="49"/>
      <c r="B20" s="58"/>
      <c r="C20" s="7"/>
      <c r="D20" s="7"/>
      <c r="E20" s="7"/>
      <c r="F20" s="19" t="s">
        <v>0</v>
      </c>
      <c r="G20" s="40">
        <v>142092.6</v>
      </c>
      <c r="H20" s="40" t="e">
        <f>#REF!+#REF!+#REF!+#REF!+#REF!+#REF!+#REF!+#REF!+#REF!+#REF!+#REF!+#REF!+#REF!</f>
        <v>#REF!</v>
      </c>
      <c r="I20" s="40" t="e">
        <f>#REF!+#REF!+#REF!+#REF!+#REF!+#REF!+#REF!+#REF!+#REF!+#REF!+#REF!+#REF!+#REF!</f>
        <v>#REF!</v>
      </c>
      <c r="J20" s="40">
        <v>142092.6</v>
      </c>
      <c r="K20" s="47"/>
      <c r="L20" s="47"/>
      <c r="M20" s="47"/>
      <c r="N20" s="47"/>
      <c r="O20" s="30">
        <f>J20/G20</f>
        <v>1</v>
      </c>
      <c r="P20" s="43"/>
    </row>
    <row r="21" spans="1:16" ht="20.25" customHeight="1" x14ac:dyDescent="0.2">
      <c r="A21" s="49"/>
      <c r="B21" s="58"/>
      <c r="C21" s="7"/>
      <c r="D21" s="7"/>
      <c r="E21" s="7"/>
      <c r="F21" s="19" t="s">
        <v>1</v>
      </c>
      <c r="G21" s="41">
        <v>0</v>
      </c>
      <c r="H21" s="41" t="e">
        <f>#REF!+#REF!+#REF!+#REF!+#REF!+#REF!+#REF!+#REF!+#REF!+#REF!+#REF!+#REF!+#REF!</f>
        <v>#REF!</v>
      </c>
      <c r="I21" s="41" t="e">
        <f>#REF!+#REF!+#REF!+#REF!+#REF!+#REF!+#REF!+#REF!+#REF!+#REF!+#REF!+#REF!+#REF!</f>
        <v>#REF!</v>
      </c>
      <c r="J21" s="41">
        <v>0</v>
      </c>
      <c r="K21" s="47"/>
      <c r="L21" s="47"/>
      <c r="M21" s="47"/>
      <c r="N21" s="47"/>
      <c r="O21" s="23">
        <v>0</v>
      </c>
      <c r="P21" s="43"/>
    </row>
    <row r="22" spans="1:16" ht="20.25" customHeight="1" x14ac:dyDescent="0.2">
      <c r="A22" s="49"/>
      <c r="B22" s="58"/>
      <c r="C22" s="7"/>
      <c r="D22" s="7"/>
      <c r="E22" s="7"/>
      <c r="F22" s="19" t="s">
        <v>2</v>
      </c>
      <c r="G22" s="41">
        <v>0</v>
      </c>
      <c r="H22" s="41" t="e">
        <f>#REF!+#REF!+#REF!+#REF!+#REF!+#REF!+#REF!+#REF!+#REF!+#REF!+#REF!+#REF!+#REF!</f>
        <v>#REF!</v>
      </c>
      <c r="I22" s="41" t="e">
        <f>#REF!+#REF!+#REF!+#REF!+#REF!+#REF!+#REF!+#REF!+#REF!+#REF!+#REF!+#REF!+#REF!</f>
        <v>#REF!</v>
      </c>
      <c r="J22" s="41">
        <v>0</v>
      </c>
      <c r="K22" s="47"/>
      <c r="L22" s="47"/>
      <c r="M22" s="47"/>
      <c r="N22" s="47"/>
      <c r="O22" s="23">
        <v>0</v>
      </c>
      <c r="P22" s="43"/>
    </row>
    <row r="23" spans="1:16" ht="18" customHeight="1" x14ac:dyDescent="0.2">
      <c r="A23" s="48" t="s">
        <v>35</v>
      </c>
      <c r="B23" s="56" t="s">
        <v>36</v>
      </c>
      <c r="C23" s="7"/>
      <c r="D23" s="7"/>
      <c r="E23" s="7"/>
      <c r="F23" s="19" t="s">
        <v>15</v>
      </c>
      <c r="G23" s="39">
        <f>SUM(G24:G27)</f>
        <v>5249590.9000000004</v>
      </c>
      <c r="H23" s="39" t="e">
        <f>SUM(H24:H27)</f>
        <v>#REF!</v>
      </c>
      <c r="I23" s="39" t="e">
        <f>SUM(I24:I27)</f>
        <v>#REF!</v>
      </c>
      <c r="J23" s="39">
        <f>SUM(J24:J27)</f>
        <v>5261539.1000000006</v>
      </c>
      <c r="K23" s="24"/>
      <c r="L23" s="24"/>
      <c r="M23" s="24"/>
      <c r="N23" s="24"/>
      <c r="O23" s="22">
        <f>J23/G23</f>
        <v>1.0022760249755844</v>
      </c>
      <c r="P23" s="43"/>
    </row>
    <row r="24" spans="1:16" ht="20.25" customHeight="1" x14ac:dyDescent="0.2">
      <c r="A24" s="49"/>
      <c r="B24" s="58"/>
      <c r="C24" s="7"/>
      <c r="D24" s="7"/>
      <c r="E24" s="7"/>
      <c r="F24" s="19" t="s">
        <v>16</v>
      </c>
      <c r="G24" s="26">
        <v>5190340.9000000004</v>
      </c>
      <c r="H24" s="26" t="e">
        <f>#REF!+#REF!+#REF!+#REF!+#REF!+#REF!+#REF!+#REF!+#REF!+#REF!</f>
        <v>#REF!</v>
      </c>
      <c r="I24" s="26" t="e">
        <f>#REF!+#REF!+#REF!+#REF!+#REF!+#REF!+#REF!+#REF!+#REF!+#REF!</f>
        <v>#REF!</v>
      </c>
      <c r="J24" s="26">
        <v>5205402.2</v>
      </c>
      <c r="K24" s="25"/>
      <c r="L24" s="25"/>
      <c r="M24" s="25"/>
      <c r="N24" s="25"/>
      <c r="O24" s="29">
        <f>J24/G24</f>
        <v>1.0029017939842833</v>
      </c>
      <c r="P24" s="43" t="s">
        <v>17</v>
      </c>
    </row>
    <row r="25" spans="1:16" ht="24.75" customHeight="1" x14ac:dyDescent="0.2">
      <c r="A25" s="49"/>
      <c r="B25" s="58"/>
      <c r="C25" s="7"/>
      <c r="D25" s="7"/>
      <c r="E25" s="7"/>
      <c r="F25" s="19" t="s">
        <v>0</v>
      </c>
      <c r="G25" s="40">
        <v>59250</v>
      </c>
      <c r="H25" s="40" t="e">
        <f>#REF!+#REF!+#REF!+#REF!+#REF!+#REF!+#REF!+#REF!+#REF!+#REF!</f>
        <v>#REF!</v>
      </c>
      <c r="I25" s="40" t="e">
        <f>#REF!+#REF!+#REF!+#REF!+#REF!+#REF!+#REF!+#REF!+#REF!+#REF!</f>
        <v>#REF!</v>
      </c>
      <c r="J25" s="40">
        <v>56136.9</v>
      </c>
      <c r="K25" s="25"/>
      <c r="L25" s="25"/>
      <c r="M25" s="25"/>
      <c r="N25" s="25"/>
      <c r="O25" s="29">
        <f>J25/G25</f>
        <v>0.9474582278481013</v>
      </c>
      <c r="P25" s="43"/>
    </row>
    <row r="26" spans="1:16" ht="18.75" customHeight="1" x14ac:dyDescent="0.2">
      <c r="A26" s="49"/>
      <c r="B26" s="58"/>
      <c r="C26" s="7"/>
      <c r="D26" s="7"/>
      <c r="E26" s="7"/>
      <c r="F26" s="19" t="s">
        <v>1</v>
      </c>
      <c r="G26" s="41"/>
      <c r="H26" s="41" t="e">
        <f>#REF!+#REF!+#REF!+#REF!+#REF!+#REF!+#REF!+#REF!+#REF!+#REF!</f>
        <v>#REF!</v>
      </c>
      <c r="I26" s="41" t="e">
        <f>#REF!+#REF!+#REF!+#REF!+#REF!+#REF!+#REF!+#REF!+#REF!+#REF!</f>
        <v>#REF!</v>
      </c>
      <c r="J26" s="41">
        <v>0</v>
      </c>
      <c r="K26" s="25"/>
      <c r="L26" s="25"/>
      <c r="M26" s="25"/>
      <c r="N26" s="25"/>
      <c r="O26" s="23">
        <v>0</v>
      </c>
      <c r="P26" s="43"/>
    </row>
    <row r="27" spans="1:16" ht="15.75" customHeight="1" x14ac:dyDescent="0.2">
      <c r="A27" s="49"/>
      <c r="B27" s="58"/>
      <c r="C27" s="7"/>
      <c r="D27" s="7"/>
      <c r="E27" s="7"/>
      <c r="F27" s="19" t="s">
        <v>2</v>
      </c>
      <c r="G27" s="41">
        <v>0</v>
      </c>
      <c r="H27" s="41" t="e">
        <f>#REF!+#REF!+#REF!+#REF!+#REF!+#REF!+#REF!+#REF!+#REF!+#REF!</f>
        <v>#REF!</v>
      </c>
      <c r="I27" s="41" t="e">
        <f>#REF!+#REF!+#REF!+#REF!+#REF!+#REF!+#REF!+#REF!+#REF!+#REF!</f>
        <v>#REF!</v>
      </c>
      <c r="J27" s="41">
        <v>0</v>
      </c>
      <c r="K27" s="25"/>
      <c r="L27" s="25"/>
      <c r="M27" s="25"/>
      <c r="N27" s="25"/>
      <c r="O27" s="23">
        <v>0</v>
      </c>
      <c r="P27" s="43"/>
    </row>
    <row r="28" spans="1:16" ht="20.25" customHeight="1" x14ac:dyDescent="0.2">
      <c r="A28" s="48" t="s">
        <v>38</v>
      </c>
      <c r="B28" s="56" t="s">
        <v>39</v>
      </c>
      <c r="C28" s="7"/>
      <c r="D28" s="7"/>
      <c r="E28" s="7"/>
      <c r="F28" s="20" t="s">
        <v>15</v>
      </c>
      <c r="G28" s="39">
        <f>SUM(G29:G32)</f>
        <v>62114.3</v>
      </c>
      <c r="H28" s="39" t="e">
        <f>SUM(H29:H32)</f>
        <v>#REF!</v>
      </c>
      <c r="I28" s="39" t="e">
        <f>SUM(I29:I32)</f>
        <v>#REF!</v>
      </c>
      <c r="J28" s="39">
        <f>SUM(J29:J32)</f>
        <v>62114.3</v>
      </c>
      <c r="K28" s="24"/>
      <c r="L28" s="24"/>
      <c r="M28" s="24"/>
      <c r="N28" s="24"/>
      <c r="O28" s="22">
        <f>J28/G28</f>
        <v>1</v>
      </c>
      <c r="P28" s="43"/>
    </row>
    <row r="29" spans="1:16" ht="20.25" customHeight="1" x14ac:dyDescent="0.2">
      <c r="A29" s="49"/>
      <c r="B29" s="58"/>
      <c r="C29" s="7"/>
      <c r="D29" s="7"/>
      <c r="E29" s="7"/>
      <c r="F29" s="19" t="s">
        <v>16</v>
      </c>
      <c r="G29" s="26">
        <v>62114.3</v>
      </c>
      <c r="H29" s="26" t="e">
        <f>#REF!+#REF!+#REF!</f>
        <v>#REF!</v>
      </c>
      <c r="I29" s="26" t="e">
        <f>#REF!+#REF!+#REF!</f>
        <v>#REF!</v>
      </c>
      <c r="J29" s="26">
        <v>62114.3</v>
      </c>
      <c r="K29" s="25"/>
      <c r="L29" s="25"/>
      <c r="M29" s="25"/>
      <c r="N29" s="25"/>
      <c r="O29" s="29">
        <f>J29/G29</f>
        <v>1</v>
      </c>
      <c r="P29" s="43"/>
    </row>
    <row r="30" spans="1:16" ht="26.25" customHeight="1" x14ac:dyDescent="0.2">
      <c r="A30" s="49"/>
      <c r="B30" s="58"/>
      <c r="C30" s="7"/>
      <c r="D30" s="7"/>
      <c r="E30" s="7"/>
      <c r="F30" s="19" t="s">
        <v>0</v>
      </c>
      <c r="G30" s="40">
        <v>0</v>
      </c>
      <c r="H30" s="40" t="e">
        <f>#REF!+#REF!+#REF!</f>
        <v>#REF!</v>
      </c>
      <c r="I30" s="40" t="e">
        <f>#REF!+#REF!+#REF!</f>
        <v>#REF!</v>
      </c>
      <c r="J30" s="40">
        <v>0</v>
      </c>
      <c r="K30" s="25"/>
      <c r="L30" s="25"/>
      <c r="M30" s="25"/>
      <c r="N30" s="25"/>
      <c r="O30" s="30">
        <v>0</v>
      </c>
      <c r="P30" s="43"/>
    </row>
    <row r="31" spans="1:16" ht="20.25" customHeight="1" x14ac:dyDescent="0.2">
      <c r="A31" s="49"/>
      <c r="B31" s="58"/>
      <c r="C31" s="7"/>
      <c r="D31" s="7"/>
      <c r="E31" s="7"/>
      <c r="F31" s="19" t="s">
        <v>1</v>
      </c>
      <c r="G31" s="41">
        <v>0</v>
      </c>
      <c r="H31" s="41" t="e">
        <f>#REF!+#REF!+#REF!+#REF!+#REF!+#REF!+#REF!+#REF!+#REF!+#REF!</f>
        <v>#REF!</v>
      </c>
      <c r="I31" s="41" t="e">
        <f>#REF!+#REF!+#REF!+#REF!+#REF!+#REF!+#REF!+#REF!+#REF!+#REF!</f>
        <v>#REF!</v>
      </c>
      <c r="J31" s="41">
        <v>0</v>
      </c>
      <c r="K31" s="25"/>
      <c r="L31" s="25"/>
      <c r="M31" s="25"/>
      <c r="N31" s="25"/>
      <c r="O31" s="23">
        <v>0</v>
      </c>
      <c r="P31" s="43"/>
    </row>
    <row r="32" spans="1:16" ht="20.25" customHeight="1" x14ac:dyDescent="0.2">
      <c r="A32" s="49"/>
      <c r="B32" s="58"/>
      <c r="C32" s="7"/>
      <c r="D32" s="7"/>
      <c r="E32" s="7"/>
      <c r="F32" s="19" t="s">
        <v>2</v>
      </c>
      <c r="G32" s="41">
        <v>0</v>
      </c>
      <c r="H32" s="41" t="e">
        <f>#REF!+#REF!+#REF!+#REF!+#REF!+#REF!+#REF!+#REF!+#REF!+#REF!</f>
        <v>#REF!</v>
      </c>
      <c r="I32" s="41" t="e">
        <f>#REF!+#REF!+#REF!+#REF!+#REF!+#REF!+#REF!+#REF!+#REF!+#REF!</f>
        <v>#REF!</v>
      </c>
      <c r="J32" s="41">
        <v>0</v>
      </c>
      <c r="K32" s="25"/>
      <c r="L32" s="25"/>
      <c r="M32" s="25"/>
      <c r="N32" s="25"/>
      <c r="O32" s="23">
        <v>0</v>
      </c>
      <c r="P32" s="43"/>
    </row>
    <row r="33" spans="1:16" ht="17.25" customHeight="1" x14ac:dyDescent="0.2">
      <c r="A33" s="48" t="s">
        <v>40</v>
      </c>
      <c r="B33" s="56" t="s">
        <v>41</v>
      </c>
      <c r="C33" s="7"/>
      <c r="D33" s="7"/>
      <c r="E33" s="7"/>
      <c r="F33" s="20" t="s">
        <v>15</v>
      </c>
      <c r="G33" s="39">
        <f>SUM(G34:G37)</f>
        <v>19222.900000000001</v>
      </c>
      <c r="H33" s="39" t="e">
        <f>SUM(H34:H37)</f>
        <v>#REF!</v>
      </c>
      <c r="I33" s="39" t="e">
        <f>SUM(I34:I37)</f>
        <v>#REF!</v>
      </c>
      <c r="J33" s="39">
        <f>SUM(J34:J37)</f>
        <v>14222.9</v>
      </c>
      <c r="K33" s="24"/>
      <c r="L33" s="24"/>
      <c r="M33" s="24"/>
      <c r="N33" s="24"/>
      <c r="O33" s="22">
        <f>J33/G33</f>
        <v>0.73989356444657151</v>
      </c>
      <c r="P33" s="43"/>
    </row>
    <row r="34" spans="1:16" ht="16.5" customHeight="1" x14ac:dyDescent="0.2">
      <c r="A34" s="49"/>
      <c r="B34" s="58"/>
      <c r="C34" s="7"/>
      <c r="D34" s="7"/>
      <c r="E34" s="7"/>
      <c r="F34" s="19" t="s">
        <v>16</v>
      </c>
      <c r="G34" s="26">
        <v>19222.900000000001</v>
      </c>
      <c r="H34" s="26" t="e">
        <f>#REF!+#REF!+#REF!+#REF!+#REF!+#REF!+#REF!+#REF!+#REF!</f>
        <v>#REF!</v>
      </c>
      <c r="I34" s="26" t="e">
        <f>#REF!+#REF!+#REF!+#REF!+#REF!+#REF!+#REF!+#REF!+#REF!</f>
        <v>#REF!</v>
      </c>
      <c r="J34" s="26">
        <v>14222.9</v>
      </c>
      <c r="K34" s="25"/>
      <c r="L34" s="25"/>
      <c r="M34" s="25"/>
      <c r="N34" s="25"/>
      <c r="O34" s="29">
        <f>J34/G34</f>
        <v>0.73989356444657151</v>
      </c>
      <c r="P34" s="43"/>
    </row>
    <row r="35" spans="1:16" ht="24.75" customHeight="1" x14ac:dyDescent="0.2">
      <c r="A35" s="49"/>
      <c r="B35" s="58"/>
      <c r="C35" s="7"/>
      <c r="D35" s="7"/>
      <c r="E35" s="7"/>
      <c r="F35" s="19" t="s">
        <v>0</v>
      </c>
      <c r="G35" s="40">
        <v>0</v>
      </c>
      <c r="H35" s="40" t="e">
        <f>#REF!+#REF!+#REF!</f>
        <v>#REF!</v>
      </c>
      <c r="I35" s="40" t="e">
        <f>#REF!+#REF!+#REF!</f>
        <v>#REF!</v>
      </c>
      <c r="J35" s="40">
        <v>0</v>
      </c>
      <c r="K35" s="25"/>
      <c r="L35" s="25"/>
      <c r="M35" s="25"/>
      <c r="N35" s="25"/>
      <c r="O35" s="30">
        <v>0</v>
      </c>
      <c r="P35" s="43"/>
    </row>
    <row r="36" spans="1:16" ht="17.25" customHeight="1" x14ac:dyDescent="0.2">
      <c r="A36" s="49"/>
      <c r="B36" s="58"/>
      <c r="C36" s="7"/>
      <c r="D36" s="7"/>
      <c r="E36" s="7"/>
      <c r="F36" s="19" t="s">
        <v>1</v>
      </c>
      <c r="G36" s="41">
        <v>0</v>
      </c>
      <c r="H36" s="41" t="e">
        <f>#REF!+#REF!+#REF!+#REF!+#REF!+#REF!+#REF!+#REF!+#REF!+#REF!</f>
        <v>#REF!</v>
      </c>
      <c r="I36" s="41" t="e">
        <f>#REF!+#REF!+#REF!+#REF!+#REF!+#REF!+#REF!+#REF!+#REF!+#REF!</f>
        <v>#REF!</v>
      </c>
      <c r="J36" s="41">
        <v>0</v>
      </c>
      <c r="K36" s="25"/>
      <c r="L36" s="25"/>
      <c r="M36" s="25"/>
      <c r="N36" s="25"/>
      <c r="O36" s="23">
        <v>0</v>
      </c>
      <c r="P36" s="43"/>
    </row>
    <row r="37" spans="1:16" ht="17.25" customHeight="1" x14ac:dyDescent="0.2">
      <c r="A37" s="49"/>
      <c r="B37" s="58"/>
      <c r="C37" s="7"/>
      <c r="D37" s="7"/>
      <c r="E37" s="7"/>
      <c r="F37" s="19" t="s">
        <v>2</v>
      </c>
      <c r="G37" s="41">
        <v>0</v>
      </c>
      <c r="H37" s="41" t="e">
        <f>#REF!+#REF!+#REF!+#REF!+#REF!+#REF!+#REF!+#REF!+#REF!+#REF!</f>
        <v>#REF!</v>
      </c>
      <c r="I37" s="41" t="e">
        <f>#REF!+#REF!+#REF!+#REF!+#REF!+#REF!+#REF!+#REF!+#REF!+#REF!</f>
        <v>#REF!</v>
      </c>
      <c r="J37" s="41">
        <v>0</v>
      </c>
      <c r="K37" s="25"/>
      <c r="L37" s="25"/>
      <c r="M37" s="25"/>
      <c r="N37" s="25"/>
      <c r="O37" s="23">
        <v>0</v>
      </c>
      <c r="P37" s="43"/>
    </row>
    <row r="38" spans="1:16" ht="21" customHeight="1" x14ac:dyDescent="0.2">
      <c r="A38" s="48" t="s">
        <v>42</v>
      </c>
      <c r="B38" s="56" t="s">
        <v>43</v>
      </c>
      <c r="C38" s="7"/>
      <c r="D38" s="7"/>
      <c r="E38" s="7"/>
      <c r="F38" s="20" t="s">
        <v>15</v>
      </c>
      <c r="G38" s="39">
        <f>SUM(G39:G42)</f>
        <v>3159041.9000000004</v>
      </c>
      <c r="H38" s="39" t="e">
        <f>SUM(H39:H42)</f>
        <v>#REF!</v>
      </c>
      <c r="I38" s="39" t="e">
        <f>SUM(I39:I42)</f>
        <v>#REF!</v>
      </c>
      <c r="J38" s="39">
        <f>SUM(J39:J42)</f>
        <v>2810107.6213499997</v>
      </c>
      <c r="K38" s="24"/>
      <c r="L38" s="24"/>
      <c r="M38" s="24"/>
      <c r="N38" s="24"/>
      <c r="O38" s="22">
        <f>J38/G38</f>
        <v>0.88954427016305149</v>
      </c>
      <c r="P38" s="43"/>
    </row>
    <row r="39" spans="1:16" ht="21" customHeight="1" x14ac:dyDescent="0.2">
      <c r="A39" s="49"/>
      <c r="B39" s="58"/>
      <c r="C39" s="7"/>
      <c r="D39" s="7"/>
      <c r="E39" s="7"/>
      <c r="F39" s="19" t="s">
        <v>16</v>
      </c>
      <c r="G39" s="26">
        <v>1621315.6</v>
      </c>
      <c r="H39" s="26" t="e">
        <f>SUM(#REF!+#REF!+#REF!+#REF!+#REF!+#REF!)</f>
        <v>#REF!</v>
      </c>
      <c r="I39" s="26" t="e">
        <f>SUM(#REF!+#REF!+#REF!+#REF!+#REF!+#REF!)</f>
        <v>#REF!</v>
      </c>
      <c r="J39" s="26">
        <v>1278200</v>
      </c>
      <c r="K39" s="25"/>
      <c r="L39" s="25"/>
      <c r="M39" s="25"/>
      <c r="N39" s="25"/>
      <c r="O39" s="29">
        <f>J39/G39</f>
        <v>0.78837210966205462</v>
      </c>
      <c r="P39" s="43"/>
    </row>
    <row r="40" spans="1:16" ht="21" customHeight="1" x14ac:dyDescent="0.2">
      <c r="A40" s="49"/>
      <c r="B40" s="58"/>
      <c r="C40" s="7"/>
      <c r="D40" s="7"/>
      <c r="E40" s="7"/>
      <c r="F40" s="19" t="s">
        <v>0</v>
      </c>
      <c r="G40" s="40">
        <v>1509189.6</v>
      </c>
      <c r="H40" s="40" t="e">
        <f>SUM(#REF!+#REF!+#REF!+#REF!+#REF!+#REF!)</f>
        <v>#REF!</v>
      </c>
      <c r="I40" s="40" t="e">
        <f>SUM(#REF!+#REF!+#REF!+#REF!+#REF!+#REF!)</f>
        <v>#REF!</v>
      </c>
      <c r="J40" s="40">
        <v>1506656.8613499999</v>
      </c>
      <c r="K40" s="25"/>
      <c r="L40" s="25"/>
      <c r="M40" s="25"/>
      <c r="N40" s="25"/>
      <c r="O40" s="30">
        <f>J40/G40</f>
        <v>0.99832178895878942</v>
      </c>
      <c r="P40" s="43"/>
    </row>
    <row r="41" spans="1:16" ht="21" customHeight="1" x14ac:dyDescent="0.2">
      <c r="A41" s="49"/>
      <c r="B41" s="58"/>
      <c r="C41" s="7"/>
      <c r="D41" s="7"/>
      <c r="E41" s="7"/>
      <c r="F41" s="19" t="s">
        <v>1</v>
      </c>
      <c r="G41" s="42">
        <v>28536.7</v>
      </c>
      <c r="H41" s="42" t="e">
        <f>SUM(#REF!+#REF!+#REF!+#REF!+#REF!+#REF!)</f>
        <v>#REF!</v>
      </c>
      <c r="I41" s="42" t="e">
        <f>SUM(#REF!+#REF!+#REF!+#REF!+#REF!+#REF!)</f>
        <v>#REF!</v>
      </c>
      <c r="J41" s="42">
        <v>25250.76</v>
      </c>
      <c r="K41" s="31"/>
      <c r="L41" s="31"/>
      <c r="M41" s="31"/>
      <c r="N41" s="31"/>
      <c r="O41" s="32">
        <f>J41/G41</f>
        <v>0.88485213777346361</v>
      </c>
      <c r="P41" s="43"/>
    </row>
    <row r="42" spans="1:16" ht="21" customHeight="1" x14ac:dyDescent="0.2">
      <c r="A42" s="49"/>
      <c r="B42" s="58"/>
      <c r="C42" s="7"/>
      <c r="D42" s="7"/>
      <c r="E42" s="7"/>
      <c r="F42" s="19" t="s">
        <v>2</v>
      </c>
      <c r="G42" s="41">
        <v>0</v>
      </c>
      <c r="H42" s="41" t="e">
        <f>SUM(#REF!+#REF!+#REF!+#REF!+#REF!+#REF!)</f>
        <v>#REF!</v>
      </c>
      <c r="I42" s="41" t="e">
        <f>SUM(#REF!+#REF!+#REF!+#REF!+#REF!+#REF!)</f>
        <v>#REF!</v>
      </c>
      <c r="J42" s="41">
        <v>0</v>
      </c>
      <c r="K42" s="25"/>
      <c r="L42" s="25"/>
      <c r="M42" s="25"/>
      <c r="N42" s="25"/>
      <c r="O42" s="23">
        <v>0</v>
      </c>
      <c r="P42" s="43"/>
    </row>
    <row r="43" spans="1:16" ht="20.25" customHeight="1" x14ac:dyDescent="0.2">
      <c r="A43" s="48" t="s">
        <v>44</v>
      </c>
      <c r="B43" s="56" t="s">
        <v>45</v>
      </c>
      <c r="C43" s="7"/>
      <c r="D43" s="7"/>
      <c r="E43" s="7"/>
      <c r="F43" s="20" t="s">
        <v>15</v>
      </c>
      <c r="G43" s="39">
        <f>SUM(G44:G47)</f>
        <v>24544</v>
      </c>
      <c r="H43" s="39" t="e">
        <f>SUM(H44:H47)</f>
        <v>#REF!</v>
      </c>
      <c r="I43" s="39" t="e">
        <f>SUM(I44:I47)</f>
        <v>#REF!</v>
      </c>
      <c r="J43" s="39">
        <f>SUM(J44:J47)</f>
        <v>24193.73</v>
      </c>
      <c r="K43" s="24"/>
      <c r="L43" s="24"/>
      <c r="M43" s="24"/>
      <c r="N43" s="24"/>
      <c r="O43" s="22">
        <f t="shared" ref="O43:O51" si="2">J43/G43</f>
        <v>0.98572889504563233</v>
      </c>
      <c r="P43" s="43"/>
    </row>
    <row r="44" spans="1:16" ht="20.25" customHeight="1" x14ac:dyDescent="0.2">
      <c r="A44" s="49"/>
      <c r="B44" s="58"/>
      <c r="C44" s="7"/>
      <c r="D44" s="7"/>
      <c r="E44" s="7"/>
      <c r="F44" s="19" t="s">
        <v>16</v>
      </c>
      <c r="G44" s="26">
        <v>24544</v>
      </c>
      <c r="H44" s="26" t="e">
        <f>SUM(#REF!)</f>
        <v>#REF!</v>
      </c>
      <c r="I44" s="26" t="e">
        <f>SUM(#REF!)</f>
        <v>#REF!</v>
      </c>
      <c r="J44" s="26">
        <v>24193.73</v>
      </c>
      <c r="K44" s="25"/>
      <c r="L44" s="25"/>
      <c r="M44" s="25"/>
      <c r="N44" s="25"/>
      <c r="O44" s="29">
        <f t="shared" si="2"/>
        <v>0.98572889504563233</v>
      </c>
      <c r="P44" s="43"/>
    </row>
    <row r="45" spans="1:16" ht="24.75" customHeight="1" x14ac:dyDescent="0.2">
      <c r="A45" s="49"/>
      <c r="B45" s="58"/>
      <c r="C45" s="7"/>
      <c r="D45" s="7"/>
      <c r="E45" s="7"/>
      <c r="F45" s="19" t="s">
        <v>0</v>
      </c>
      <c r="G45" s="40">
        <v>0</v>
      </c>
      <c r="H45" s="40" t="e">
        <f>#REF!+#REF!+#REF!</f>
        <v>#REF!</v>
      </c>
      <c r="I45" s="40" t="e">
        <f>#REF!+#REF!+#REF!</f>
        <v>#REF!</v>
      </c>
      <c r="J45" s="40">
        <v>0</v>
      </c>
      <c r="K45" s="25"/>
      <c r="L45" s="25"/>
      <c r="M45" s="25"/>
      <c r="N45" s="25"/>
      <c r="O45" s="30">
        <v>0</v>
      </c>
      <c r="P45" s="43"/>
    </row>
    <row r="46" spans="1:16" ht="20.25" customHeight="1" x14ac:dyDescent="0.2">
      <c r="A46" s="49"/>
      <c r="B46" s="58"/>
      <c r="C46" s="7"/>
      <c r="D46" s="7"/>
      <c r="E46" s="7"/>
      <c r="F46" s="19" t="s">
        <v>1</v>
      </c>
      <c r="G46" s="41">
        <v>0</v>
      </c>
      <c r="H46" s="41" t="e">
        <f>#REF!+#REF!+#REF!+#REF!+#REF!+#REF!+#REF!+#REF!+#REF!+#REF!</f>
        <v>#REF!</v>
      </c>
      <c r="I46" s="41" t="e">
        <f>#REF!+#REF!+#REF!+#REF!+#REF!+#REF!+#REF!+#REF!+#REF!+#REF!</f>
        <v>#REF!</v>
      </c>
      <c r="J46" s="41">
        <v>0</v>
      </c>
      <c r="K46" s="25"/>
      <c r="L46" s="25"/>
      <c r="M46" s="25"/>
      <c r="N46" s="25"/>
      <c r="O46" s="23">
        <v>0</v>
      </c>
      <c r="P46" s="43"/>
    </row>
    <row r="47" spans="1:16" ht="20.25" customHeight="1" x14ac:dyDescent="0.2">
      <c r="A47" s="49"/>
      <c r="B47" s="58"/>
      <c r="C47" s="7"/>
      <c r="D47" s="7"/>
      <c r="E47" s="7"/>
      <c r="F47" s="19" t="s">
        <v>2</v>
      </c>
      <c r="G47" s="41">
        <v>0</v>
      </c>
      <c r="H47" s="41" t="e">
        <f>#REF!+#REF!+#REF!+#REF!+#REF!+#REF!+#REF!+#REF!+#REF!+#REF!</f>
        <v>#REF!</v>
      </c>
      <c r="I47" s="41" t="e">
        <f>#REF!+#REF!+#REF!+#REF!+#REF!+#REF!+#REF!+#REF!+#REF!+#REF!</f>
        <v>#REF!</v>
      </c>
      <c r="J47" s="41">
        <v>0</v>
      </c>
      <c r="K47" s="25"/>
      <c r="L47" s="25"/>
      <c r="M47" s="25"/>
      <c r="N47" s="25"/>
      <c r="O47" s="23">
        <v>0</v>
      </c>
      <c r="P47" s="43"/>
    </row>
    <row r="48" spans="1:16" ht="20.25" customHeight="1" x14ac:dyDescent="0.2">
      <c r="A48" s="57" t="s">
        <v>46</v>
      </c>
      <c r="B48" s="56" t="s">
        <v>47</v>
      </c>
      <c r="C48" s="7"/>
      <c r="D48" s="7"/>
      <c r="E48" s="7"/>
      <c r="F48" s="20" t="s">
        <v>15</v>
      </c>
      <c r="G48" s="39">
        <f>SUM(G49:G52)</f>
        <v>2988700.7</v>
      </c>
      <c r="H48" s="39" t="e">
        <f>SUM(H49:H52)</f>
        <v>#REF!</v>
      </c>
      <c r="I48" s="39" t="e">
        <f>SUM(I49:I52)</f>
        <v>#REF!</v>
      </c>
      <c r="J48" s="39">
        <f>SUM(J49:J52)</f>
        <v>2137898.3375299997</v>
      </c>
      <c r="K48" s="24"/>
      <c r="L48" s="24"/>
      <c r="M48" s="24"/>
      <c r="N48" s="24"/>
      <c r="O48" s="22">
        <f t="shared" si="2"/>
        <v>0.71532701067390236</v>
      </c>
      <c r="P48" s="43"/>
    </row>
    <row r="49" spans="1:16" ht="20.25" customHeight="1" x14ac:dyDescent="0.2">
      <c r="A49" s="57"/>
      <c r="B49" s="56"/>
      <c r="C49" s="7"/>
      <c r="D49" s="7"/>
      <c r="E49" s="7"/>
      <c r="F49" s="19" t="s">
        <v>16</v>
      </c>
      <c r="G49" s="26">
        <v>1809380.5</v>
      </c>
      <c r="H49" s="26" t="e">
        <f>#REF!+#REF!+#REF!+#REF!</f>
        <v>#REF!</v>
      </c>
      <c r="I49" s="26" t="e">
        <f>#REF!+#REF!+#REF!+#REF!</f>
        <v>#REF!</v>
      </c>
      <c r="J49" s="26">
        <v>975200.8</v>
      </c>
      <c r="K49" s="25"/>
      <c r="L49" s="25"/>
      <c r="M49" s="25"/>
      <c r="N49" s="25"/>
      <c r="O49" s="29">
        <f t="shared" si="2"/>
        <v>0.53896944285627046</v>
      </c>
      <c r="P49" s="43"/>
    </row>
    <row r="50" spans="1:16" ht="20.25" customHeight="1" x14ac:dyDescent="0.2">
      <c r="A50" s="57"/>
      <c r="B50" s="56"/>
      <c r="C50" s="7"/>
      <c r="D50" s="7"/>
      <c r="E50" s="7"/>
      <c r="F50" s="19" t="s">
        <v>0</v>
      </c>
      <c r="G50" s="40">
        <v>1149635.1000000001</v>
      </c>
      <c r="H50" s="40" t="e">
        <f>#REF!+#REF!+#REF!+#REF!</f>
        <v>#REF!</v>
      </c>
      <c r="I50" s="40" t="e">
        <f>#REF!+#REF!+#REF!+#REF!</f>
        <v>#REF!</v>
      </c>
      <c r="J50" s="40">
        <v>1141349.3875299999</v>
      </c>
      <c r="K50" s="25"/>
      <c r="L50" s="25"/>
      <c r="M50" s="25"/>
      <c r="N50" s="25"/>
      <c r="O50" s="30">
        <f t="shared" si="2"/>
        <v>0.99279274574167042</v>
      </c>
      <c r="P50" s="43"/>
    </row>
    <row r="51" spans="1:16" ht="20.25" customHeight="1" x14ac:dyDescent="0.2">
      <c r="A51" s="57"/>
      <c r="B51" s="56"/>
      <c r="C51" s="7"/>
      <c r="D51" s="7"/>
      <c r="E51" s="7"/>
      <c r="F51" s="19" t="s">
        <v>1</v>
      </c>
      <c r="G51" s="42">
        <v>29685.1</v>
      </c>
      <c r="H51" s="42" t="e">
        <f>#REF!+#REF!+#REF!+#REF!</f>
        <v>#REF!</v>
      </c>
      <c r="I51" s="42" t="e">
        <f>#REF!+#REF!+#REF!+#REF!</f>
        <v>#REF!</v>
      </c>
      <c r="J51" s="42">
        <v>21348.15</v>
      </c>
      <c r="K51" s="31"/>
      <c r="L51" s="31"/>
      <c r="M51" s="31"/>
      <c r="N51" s="31"/>
      <c r="O51" s="32">
        <f t="shared" si="2"/>
        <v>0.71915371684784635</v>
      </c>
      <c r="P51" s="43"/>
    </row>
    <row r="52" spans="1:16" ht="20.25" customHeight="1" x14ac:dyDescent="0.2">
      <c r="A52" s="57"/>
      <c r="B52" s="56"/>
      <c r="C52" s="7"/>
      <c r="D52" s="7"/>
      <c r="E52" s="7"/>
      <c r="F52" s="19" t="s">
        <v>2</v>
      </c>
      <c r="G52" s="41">
        <v>0</v>
      </c>
      <c r="H52" s="41">
        <v>0</v>
      </c>
      <c r="I52" s="41" t="e">
        <f>#REF!+#REF!+#REF!+#REF!</f>
        <v>#REF!</v>
      </c>
      <c r="J52" s="41">
        <v>0</v>
      </c>
      <c r="K52" s="25"/>
      <c r="L52" s="25"/>
      <c r="M52" s="25"/>
      <c r="N52" s="25"/>
      <c r="O52" s="23">
        <v>0</v>
      </c>
      <c r="P52" s="43"/>
    </row>
    <row r="53" spans="1:16" ht="20.25" customHeight="1" x14ac:dyDescent="0.2">
      <c r="A53" s="48" t="s">
        <v>48</v>
      </c>
      <c r="B53" s="56" t="s">
        <v>49</v>
      </c>
      <c r="C53" s="7"/>
      <c r="D53" s="7"/>
      <c r="E53" s="7"/>
      <c r="F53" s="20" t="s">
        <v>15</v>
      </c>
      <c r="G53" s="39">
        <f>G54+G55+G56+G57</f>
        <v>424707.8</v>
      </c>
      <c r="H53" s="39" t="e">
        <f>SUM(#REF!+#REF!)</f>
        <v>#REF!</v>
      </c>
      <c r="I53" s="39" t="e">
        <f>SUM(#REF!+#REF!)</f>
        <v>#REF!</v>
      </c>
      <c r="J53" s="39">
        <f>J54+J55+J56+J57</f>
        <v>446874.02130999998</v>
      </c>
      <c r="K53" s="47"/>
      <c r="L53" s="47"/>
      <c r="M53" s="47"/>
      <c r="N53" s="47"/>
      <c r="O53" s="22">
        <f>J53/G53</f>
        <v>1.0521916981746038</v>
      </c>
      <c r="P53" s="43"/>
    </row>
    <row r="54" spans="1:16" ht="20.25" customHeight="1" x14ac:dyDescent="0.2">
      <c r="A54" s="48"/>
      <c r="B54" s="56"/>
      <c r="C54" s="7"/>
      <c r="D54" s="7"/>
      <c r="E54" s="7"/>
      <c r="F54" s="19" t="s">
        <v>16</v>
      </c>
      <c r="G54" s="26">
        <v>424707.8</v>
      </c>
      <c r="H54" s="26" t="e">
        <f>SUM(#REF!+#REF!)</f>
        <v>#REF!</v>
      </c>
      <c r="I54" s="26" t="e">
        <f>SUM(#REF!+#REF!)</f>
        <v>#REF!</v>
      </c>
      <c r="J54" s="26">
        <v>446874.02130999998</v>
      </c>
      <c r="K54" s="47"/>
      <c r="L54" s="47"/>
      <c r="M54" s="47"/>
      <c r="N54" s="47"/>
      <c r="O54" s="29">
        <f>J54/G54</f>
        <v>1.0521916981746038</v>
      </c>
      <c r="P54" s="43"/>
    </row>
    <row r="55" spans="1:16" ht="24.75" customHeight="1" x14ac:dyDescent="0.2">
      <c r="A55" s="48"/>
      <c r="B55" s="56"/>
      <c r="C55" s="7"/>
      <c r="D55" s="7"/>
      <c r="E55" s="7"/>
      <c r="F55" s="19" t="s">
        <v>0</v>
      </c>
      <c r="G55" s="40">
        <v>0</v>
      </c>
      <c r="H55" s="40" t="e">
        <f>#REF!+#REF!+#REF!</f>
        <v>#REF!</v>
      </c>
      <c r="I55" s="40" t="e">
        <f>#REF!+#REF!+#REF!</f>
        <v>#REF!</v>
      </c>
      <c r="J55" s="40">
        <v>0</v>
      </c>
      <c r="K55" s="47"/>
      <c r="L55" s="47"/>
      <c r="M55" s="47"/>
      <c r="N55" s="47"/>
      <c r="O55" s="30">
        <v>0</v>
      </c>
      <c r="P55" s="43"/>
    </row>
    <row r="56" spans="1:16" ht="20.25" customHeight="1" x14ac:dyDescent="0.2">
      <c r="A56" s="48"/>
      <c r="B56" s="56"/>
      <c r="C56" s="7"/>
      <c r="D56" s="7"/>
      <c r="E56" s="7"/>
      <c r="F56" s="19" t="s">
        <v>1</v>
      </c>
      <c r="G56" s="41">
        <v>0</v>
      </c>
      <c r="H56" s="41" t="e">
        <f>#REF!+#REF!+#REF!+#REF!+#REF!+#REF!+#REF!+#REF!+#REF!+#REF!</f>
        <v>#REF!</v>
      </c>
      <c r="I56" s="41" t="e">
        <f>#REF!+#REF!+#REF!+#REF!+#REF!+#REF!+#REF!+#REF!+#REF!+#REF!</f>
        <v>#REF!</v>
      </c>
      <c r="J56" s="41">
        <v>0</v>
      </c>
      <c r="K56" s="47"/>
      <c r="L56" s="47"/>
      <c r="M56" s="47"/>
      <c r="N56" s="47"/>
      <c r="O56" s="23">
        <v>0</v>
      </c>
      <c r="P56" s="43"/>
    </row>
    <row r="57" spans="1:16" ht="20.25" customHeight="1" x14ac:dyDescent="0.2">
      <c r="A57" s="48"/>
      <c r="B57" s="56"/>
      <c r="C57" s="7"/>
      <c r="D57" s="7"/>
      <c r="E57" s="7"/>
      <c r="F57" s="19" t="s">
        <v>2</v>
      </c>
      <c r="G57" s="41">
        <v>0</v>
      </c>
      <c r="H57" s="41" t="e">
        <f>#REF!+#REF!+#REF!+#REF!+#REF!+#REF!+#REF!+#REF!+#REF!+#REF!</f>
        <v>#REF!</v>
      </c>
      <c r="I57" s="41" t="e">
        <f>#REF!+#REF!+#REF!+#REF!+#REF!+#REF!+#REF!+#REF!+#REF!+#REF!</f>
        <v>#REF!</v>
      </c>
      <c r="J57" s="41">
        <v>0</v>
      </c>
      <c r="K57" s="47"/>
      <c r="L57" s="47"/>
      <c r="M57" s="47"/>
      <c r="N57" s="47"/>
      <c r="O57" s="23">
        <v>0</v>
      </c>
      <c r="P57" s="43"/>
    </row>
    <row r="58" spans="1:16" ht="18.75" customHeight="1" x14ac:dyDescent="0.2">
      <c r="A58" s="48" t="s">
        <v>4</v>
      </c>
      <c r="B58" s="56" t="s">
        <v>5</v>
      </c>
      <c r="C58" s="15" t="s">
        <v>52</v>
      </c>
      <c r="D58" s="15">
        <v>2015</v>
      </c>
      <c r="E58" s="15" t="s">
        <v>18</v>
      </c>
      <c r="F58" s="19" t="s">
        <v>15</v>
      </c>
      <c r="G58" s="41">
        <f>SUM(G59:G62)</f>
        <v>39505.5</v>
      </c>
      <c r="H58" s="41">
        <f>SUM(H59:H62)</f>
        <v>663</v>
      </c>
      <c r="I58" s="41">
        <f>SUM(I59:I62)</f>
        <v>565.59</v>
      </c>
      <c r="J58" s="41">
        <f>SUM(J59:J62)</f>
        <v>40545.487999999998</v>
      </c>
      <c r="K58" s="25"/>
      <c r="L58" s="47" t="s">
        <v>26</v>
      </c>
      <c r="M58" s="47" t="s">
        <v>26</v>
      </c>
      <c r="N58" s="62">
        <v>1</v>
      </c>
      <c r="O58" s="23">
        <f>J58/G58</f>
        <v>1.0263251446001189</v>
      </c>
      <c r="P58" s="43"/>
    </row>
    <row r="59" spans="1:16" ht="21" customHeight="1" x14ac:dyDescent="0.2">
      <c r="A59" s="48"/>
      <c r="B59" s="56"/>
      <c r="C59" s="15"/>
      <c r="D59" s="15"/>
      <c r="E59" s="15"/>
      <c r="F59" s="19" t="s">
        <v>16</v>
      </c>
      <c r="G59" s="26">
        <v>39505.5</v>
      </c>
      <c r="H59" s="26">
        <v>663</v>
      </c>
      <c r="I59" s="26">
        <v>565.59</v>
      </c>
      <c r="J59" s="26">
        <v>40545.487999999998</v>
      </c>
      <c r="K59" s="25"/>
      <c r="L59" s="47"/>
      <c r="M59" s="47"/>
      <c r="N59" s="47"/>
      <c r="O59" s="29">
        <f>J59/G59</f>
        <v>1.0263251446001189</v>
      </c>
      <c r="P59" s="43"/>
    </row>
    <row r="60" spans="1:16" ht="21" customHeight="1" x14ac:dyDescent="0.2">
      <c r="A60" s="48"/>
      <c r="B60" s="56"/>
      <c r="C60" s="15"/>
      <c r="D60" s="15"/>
      <c r="E60" s="15"/>
      <c r="F60" s="19" t="s">
        <v>0</v>
      </c>
      <c r="G60" s="40"/>
      <c r="H60" s="40">
        <v>0</v>
      </c>
      <c r="I60" s="40">
        <v>0</v>
      </c>
      <c r="J60" s="40"/>
      <c r="K60" s="25"/>
      <c r="L60" s="47"/>
      <c r="M60" s="47"/>
      <c r="N60" s="47"/>
      <c r="O60" s="29">
        <v>0</v>
      </c>
      <c r="P60" s="43"/>
    </row>
    <row r="61" spans="1:16" ht="21" customHeight="1" x14ac:dyDescent="0.2">
      <c r="A61" s="48"/>
      <c r="B61" s="56"/>
      <c r="C61" s="15"/>
      <c r="D61" s="15"/>
      <c r="E61" s="15"/>
      <c r="F61" s="19" t="s">
        <v>1</v>
      </c>
      <c r="G61" s="41">
        <v>0</v>
      </c>
      <c r="H61" s="41">
        <v>0</v>
      </c>
      <c r="I61" s="41">
        <v>0</v>
      </c>
      <c r="J61" s="41">
        <v>0</v>
      </c>
      <c r="K61" s="25"/>
      <c r="L61" s="47"/>
      <c r="M61" s="47"/>
      <c r="N61" s="47"/>
      <c r="O61" s="23">
        <v>0</v>
      </c>
      <c r="P61" s="43"/>
    </row>
    <row r="62" spans="1:16" ht="18.75" customHeight="1" x14ac:dyDescent="0.2">
      <c r="A62" s="48"/>
      <c r="B62" s="56"/>
      <c r="C62" s="15"/>
      <c r="D62" s="15"/>
      <c r="E62" s="15"/>
      <c r="F62" s="19" t="s">
        <v>2</v>
      </c>
      <c r="G62" s="41">
        <v>0</v>
      </c>
      <c r="H62" s="41">
        <v>0</v>
      </c>
      <c r="I62" s="41">
        <v>0</v>
      </c>
      <c r="J62" s="41">
        <v>0</v>
      </c>
      <c r="K62" s="25"/>
      <c r="L62" s="47"/>
      <c r="M62" s="47"/>
      <c r="N62" s="47"/>
      <c r="O62" s="23">
        <v>0</v>
      </c>
      <c r="P62" s="43"/>
    </row>
    <row r="63" spans="1:16" ht="21" customHeight="1" x14ac:dyDescent="0.2">
      <c r="A63" s="50" t="s">
        <v>50</v>
      </c>
      <c r="B63" s="53" t="s">
        <v>54</v>
      </c>
      <c r="C63" s="7"/>
      <c r="D63" s="7"/>
      <c r="E63" s="7"/>
      <c r="F63" s="20" t="s">
        <v>15</v>
      </c>
      <c r="G63" s="39">
        <f>SUM(G64:G67)</f>
        <v>0</v>
      </c>
      <c r="H63" s="39">
        <f>SUM(H64:H67)</f>
        <v>105585.23</v>
      </c>
      <c r="I63" s="39">
        <f>SUM(I64:I67)</f>
        <v>105585.23</v>
      </c>
      <c r="J63" s="39">
        <f>SUM(J64:J67)</f>
        <v>0</v>
      </c>
      <c r="K63" s="44"/>
      <c r="L63" s="25"/>
      <c r="M63" s="25"/>
      <c r="N63" s="25"/>
      <c r="O63" s="22">
        <v>0</v>
      </c>
      <c r="P63" s="43"/>
    </row>
    <row r="64" spans="1:16" ht="21" customHeight="1" x14ac:dyDescent="0.2">
      <c r="A64" s="51"/>
      <c r="B64" s="54"/>
      <c r="C64" s="7"/>
      <c r="D64" s="7"/>
      <c r="E64" s="7"/>
      <c r="F64" s="19" t="s">
        <v>16</v>
      </c>
      <c r="G64" s="26">
        <v>0</v>
      </c>
      <c r="H64" s="26">
        <v>82823.429999999993</v>
      </c>
      <c r="I64" s="26">
        <v>82823.429999999993</v>
      </c>
      <c r="J64" s="26">
        <v>0</v>
      </c>
      <c r="K64" s="45"/>
      <c r="L64" s="25"/>
      <c r="M64" s="25"/>
      <c r="N64" s="25"/>
      <c r="O64" s="29">
        <v>0</v>
      </c>
      <c r="P64" s="43"/>
    </row>
    <row r="65" spans="1:16" ht="21" customHeight="1" x14ac:dyDescent="0.2">
      <c r="A65" s="51"/>
      <c r="B65" s="54"/>
      <c r="C65" s="7"/>
      <c r="D65" s="7"/>
      <c r="E65" s="7"/>
      <c r="F65" s="19" t="s">
        <v>0</v>
      </c>
      <c r="G65" s="40">
        <v>0</v>
      </c>
      <c r="H65" s="40">
        <v>22761.8</v>
      </c>
      <c r="I65" s="40">
        <v>22761.8</v>
      </c>
      <c r="J65" s="40">
        <v>0</v>
      </c>
      <c r="K65" s="45"/>
      <c r="L65" s="25"/>
      <c r="M65" s="25"/>
      <c r="N65" s="25"/>
      <c r="O65" s="30">
        <v>0</v>
      </c>
      <c r="P65" s="43"/>
    </row>
    <row r="66" spans="1:16" ht="21" customHeight="1" x14ac:dyDescent="0.2">
      <c r="A66" s="51"/>
      <c r="B66" s="54"/>
      <c r="C66" s="7"/>
      <c r="D66" s="7"/>
      <c r="E66" s="7"/>
      <c r="F66" s="19" t="s">
        <v>1</v>
      </c>
      <c r="G66" s="41">
        <v>0</v>
      </c>
      <c r="H66" s="41">
        <v>0</v>
      </c>
      <c r="I66" s="41">
        <v>0</v>
      </c>
      <c r="J66" s="41">
        <v>0</v>
      </c>
      <c r="K66" s="45"/>
      <c r="L66" s="25"/>
      <c r="M66" s="25"/>
      <c r="N66" s="25"/>
      <c r="O66" s="23">
        <v>0</v>
      </c>
      <c r="P66" s="43"/>
    </row>
    <row r="67" spans="1:16" ht="21" customHeight="1" x14ac:dyDescent="0.2">
      <c r="A67" s="52"/>
      <c r="B67" s="55"/>
      <c r="C67" s="7"/>
      <c r="D67" s="7"/>
      <c r="E67" s="7"/>
      <c r="F67" s="19" t="s">
        <v>2</v>
      </c>
      <c r="G67" s="41">
        <v>0</v>
      </c>
      <c r="H67" s="41">
        <v>0</v>
      </c>
      <c r="I67" s="41">
        <v>0</v>
      </c>
      <c r="J67" s="41">
        <v>0</v>
      </c>
      <c r="K67" s="46"/>
      <c r="L67" s="25"/>
      <c r="M67" s="25"/>
      <c r="N67" s="25"/>
      <c r="O67" s="23">
        <v>0</v>
      </c>
      <c r="P67" s="43"/>
    </row>
    <row r="68" spans="1:16" ht="21" customHeight="1" x14ac:dyDescent="0.2">
      <c r="A68" s="50" t="s">
        <v>53</v>
      </c>
      <c r="B68" s="53" t="s">
        <v>51</v>
      </c>
      <c r="C68" s="7"/>
      <c r="D68" s="7"/>
      <c r="E68" s="7"/>
      <c r="F68" s="20" t="s">
        <v>15</v>
      </c>
      <c r="G68" s="39">
        <f>SUM(G69:G72)</f>
        <v>110149.8</v>
      </c>
      <c r="H68" s="39">
        <f>SUM(H69:H72)</f>
        <v>105585.23</v>
      </c>
      <c r="I68" s="39">
        <f>SUM(I69:I72)</f>
        <v>105585.23</v>
      </c>
      <c r="J68" s="39">
        <f>SUM(J69:J72)</f>
        <v>116208.73037</v>
      </c>
      <c r="K68" s="44"/>
      <c r="L68" s="25"/>
      <c r="M68" s="25"/>
      <c r="N68" s="25"/>
      <c r="O68" s="22">
        <f>J68/G68</f>
        <v>1.0550062766341837</v>
      </c>
      <c r="P68" s="43"/>
    </row>
    <row r="69" spans="1:16" ht="21" customHeight="1" x14ac:dyDescent="0.2">
      <c r="A69" s="51"/>
      <c r="B69" s="54"/>
      <c r="C69" s="7"/>
      <c r="D69" s="7"/>
      <c r="E69" s="7"/>
      <c r="F69" s="19" t="s">
        <v>16</v>
      </c>
      <c r="G69" s="26">
        <v>85336.3</v>
      </c>
      <c r="H69" s="26">
        <v>82823.429999999993</v>
      </c>
      <c r="I69" s="26">
        <v>82823.429999999993</v>
      </c>
      <c r="J69" s="26">
        <v>91395.903850000002</v>
      </c>
      <c r="K69" s="45"/>
      <c r="L69" s="25"/>
      <c r="M69" s="25"/>
      <c r="N69" s="25"/>
      <c r="O69" s="29">
        <f>J69/G69</f>
        <v>1.0710085139618193</v>
      </c>
      <c r="P69" s="43"/>
    </row>
    <row r="70" spans="1:16" ht="21" customHeight="1" x14ac:dyDescent="0.2">
      <c r="A70" s="51"/>
      <c r="B70" s="54"/>
      <c r="C70" s="7"/>
      <c r="D70" s="7"/>
      <c r="E70" s="7"/>
      <c r="F70" s="19" t="s">
        <v>0</v>
      </c>
      <c r="G70" s="40">
        <v>24813.5</v>
      </c>
      <c r="H70" s="40">
        <v>22761.8</v>
      </c>
      <c r="I70" s="40">
        <v>22761.8</v>
      </c>
      <c r="J70" s="40">
        <v>24812.826519999999</v>
      </c>
      <c r="K70" s="45"/>
      <c r="L70" s="25"/>
      <c r="M70" s="25"/>
      <c r="N70" s="25"/>
      <c r="O70" s="30">
        <f>J70/G70</f>
        <v>0.99997285832309024</v>
      </c>
      <c r="P70" s="43"/>
    </row>
    <row r="71" spans="1:16" ht="21" customHeight="1" x14ac:dyDescent="0.2">
      <c r="A71" s="51"/>
      <c r="B71" s="54"/>
      <c r="C71" s="7"/>
      <c r="D71" s="7"/>
      <c r="E71" s="7"/>
      <c r="F71" s="19" t="s">
        <v>1</v>
      </c>
      <c r="G71" s="41">
        <v>0</v>
      </c>
      <c r="H71" s="41">
        <v>0</v>
      </c>
      <c r="I71" s="41">
        <v>0</v>
      </c>
      <c r="J71" s="41">
        <v>0</v>
      </c>
      <c r="K71" s="45"/>
      <c r="L71" s="25"/>
      <c r="M71" s="25"/>
      <c r="N71" s="25"/>
      <c r="O71" s="23">
        <v>0</v>
      </c>
      <c r="P71" s="43"/>
    </row>
    <row r="72" spans="1:16" ht="21" customHeight="1" x14ac:dyDescent="0.2">
      <c r="A72" s="52"/>
      <c r="B72" s="55"/>
      <c r="C72" s="7"/>
      <c r="D72" s="7"/>
      <c r="E72" s="7"/>
      <c r="F72" s="19" t="s">
        <v>2</v>
      </c>
      <c r="G72" s="41">
        <v>0</v>
      </c>
      <c r="H72" s="41">
        <v>0</v>
      </c>
      <c r="I72" s="41">
        <v>0</v>
      </c>
      <c r="J72" s="41">
        <v>0</v>
      </c>
      <c r="K72" s="46"/>
      <c r="L72" s="25"/>
      <c r="M72" s="25"/>
      <c r="N72" s="25"/>
      <c r="O72" s="23">
        <v>0</v>
      </c>
    </row>
    <row r="73" spans="1:16" ht="13.15" customHeight="1" x14ac:dyDescent="0.2">
      <c r="A73" s="3"/>
      <c r="K73" s="2"/>
      <c r="L73" s="2"/>
      <c r="M73" s="2"/>
      <c r="N73" s="4"/>
    </row>
    <row r="76" spans="1:16" x14ac:dyDescent="0.2">
      <c r="J76" s="1" t="s">
        <v>17</v>
      </c>
    </row>
  </sheetData>
  <mergeCells count="62">
    <mergeCell ref="A1:N1"/>
    <mergeCell ref="H5:H6"/>
    <mergeCell ref="J5:J6"/>
    <mergeCell ref="K5:K6"/>
    <mergeCell ref="L5:N5"/>
    <mergeCell ref="D5:D6"/>
    <mergeCell ref="G5:G6"/>
    <mergeCell ref="E5:E6"/>
    <mergeCell ref="F5:F6"/>
    <mergeCell ref="C5:C6"/>
    <mergeCell ref="A2:O2"/>
    <mergeCell ref="A3:O3"/>
    <mergeCell ref="A5:A6"/>
    <mergeCell ref="K8:K12"/>
    <mergeCell ref="B8:B12"/>
    <mergeCell ref="O5:O6"/>
    <mergeCell ref="B13:B17"/>
    <mergeCell ref="M8:M12"/>
    <mergeCell ref="N8:N12"/>
    <mergeCell ref="K13:K17"/>
    <mergeCell ref="L13:L17"/>
    <mergeCell ref="M13:M17"/>
    <mergeCell ref="B5:B6"/>
    <mergeCell ref="L8:L12"/>
    <mergeCell ref="M18:M22"/>
    <mergeCell ref="L53:L57"/>
    <mergeCell ref="L18:L22"/>
    <mergeCell ref="N13:N17"/>
    <mergeCell ref="M58:M62"/>
    <mergeCell ref="A43:A47"/>
    <mergeCell ref="B48:B52"/>
    <mergeCell ref="M53:M57"/>
    <mergeCell ref="K18:K22"/>
    <mergeCell ref="A23:A27"/>
    <mergeCell ref="A8:A12"/>
    <mergeCell ref="A13:A17"/>
    <mergeCell ref="N58:N62"/>
    <mergeCell ref="N18:N22"/>
    <mergeCell ref="B18:B22"/>
    <mergeCell ref="A18:A22"/>
    <mergeCell ref="B23:B27"/>
    <mergeCell ref="B33:B37"/>
    <mergeCell ref="A53:A57"/>
    <mergeCell ref="B28:B32"/>
    <mergeCell ref="B43:B47"/>
    <mergeCell ref="K53:K57"/>
    <mergeCell ref="N53:N57"/>
    <mergeCell ref="B53:B57"/>
    <mergeCell ref="A38:A42"/>
    <mergeCell ref="K68:K72"/>
    <mergeCell ref="L58:L62"/>
    <mergeCell ref="A33:A37"/>
    <mergeCell ref="A28:A32"/>
    <mergeCell ref="A63:A67"/>
    <mergeCell ref="B63:B67"/>
    <mergeCell ref="K63:K67"/>
    <mergeCell ref="B58:B62"/>
    <mergeCell ref="B68:B72"/>
    <mergeCell ref="A68:A72"/>
    <mergeCell ref="A58:A62"/>
    <mergeCell ref="A48:A52"/>
    <mergeCell ref="B38:B42"/>
  </mergeCells>
  <phoneticPr fontId="0" type="noConversion"/>
  <pageMargins left="0.15748031496062992" right="0.15748031496062992" top="0.15748031496062992" bottom="0.19" header="0.51181102362204722" footer="0.16"/>
  <pageSetup paperSize="9" scale="75" orientation="portrait" r:id="rId1"/>
  <headerFooter alignWithMargins="0"/>
  <rowBreaks count="3" manualBreakCount="3">
    <brk id="81" max="16383" man="1"/>
    <brk id="94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Екатерина Исакова</cp:lastModifiedBy>
  <cp:lastPrinted>2022-04-20T08:10:22Z</cp:lastPrinted>
  <dcterms:created xsi:type="dcterms:W3CDTF">1996-10-08T23:32:33Z</dcterms:created>
  <dcterms:modified xsi:type="dcterms:W3CDTF">2022-04-20T08:13:41Z</dcterms:modified>
</cp:coreProperties>
</file>